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9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9" i="1"/>
  <c r="D11"/>
  <c r="F89" l="1"/>
  <c r="D89"/>
  <c r="F88"/>
  <c r="D88"/>
  <c r="F87"/>
  <c r="D87"/>
  <c r="F85"/>
  <c r="D85"/>
  <c r="F84"/>
  <c r="D84"/>
  <c r="F83"/>
  <c r="F81"/>
  <c r="D81"/>
  <c r="F79"/>
  <c r="D79"/>
  <c r="F75"/>
  <c r="D75"/>
  <c r="F74"/>
  <c r="D74"/>
  <c r="F73"/>
  <c r="D73"/>
  <c r="D72"/>
  <c r="F71"/>
  <c r="D71"/>
  <c r="D69"/>
  <c r="F67"/>
  <c r="D67"/>
  <c r="F66"/>
  <c r="D66"/>
  <c r="F64"/>
  <c r="D64"/>
  <c r="F63"/>
  <c r="D63"/>
  <c r="F58"/>
  <c r="D58"/>
  <c r="F56"/>
  <c r="D56"/>
  <c r="F55"/>
  <c r="D55"/>
  <c r="F52"/>
  <c r="F53" s="1"/>
  <c r="D53"/>
  <c r="F50"/>
  <c r="D50"/>
  <c r="F45"/>
  <c r="F46" s="1"/>
  <c r="D45"/>
  <c r="F43"/>
  <c r="F44" s="1"/>
  <c r="D43"/>
  <c r="D44" s="1"/>
  <c r="F41"/>
  <c r="F40"/>
  <c r="D40"/>
  <c r="F35"/>
  <c r="F34"/>
  <c r="F33"/>
  <c r="D33"/>
  <c r="F31"/>
  <c r="D31"/>
  <c r="F30"/>
  <c r="D30"/>
  <c r="F29"/>
  <c r="F28"/>
  <c r="F27"/>
  <c r="D27"/>
  <c r="F25"/>
  <c r="F26" s="1"/>
  <c r="D25"/>
  <c r="D26" s="1"/>
  <c r="F19"/>
  <c r="D19"/>
  <c r="F18"/>
  <c r="D18"/>
  <c r="F17"/>
  <c r="D17"/>
  <c r="F16"/>
  <c r="D16"/>
  <c r="F15"/>
  <c r="F13"/>
  <c r="D13"/>
  <c r="F11"/>
  <c r="F9"/>
  <c r="D9"/>
  <c r="F8"/>
  <c r="D8"/>
  <c r="F7"/>
  <c r="D7"/>
  <c r="F6"/>
  <c r="D6"/>
  <c r="F5"/>
  <c r="D76" l="1"/>
  <c r="D77"/>
  <c r="D80"/>
  <c r="F77"/>
  <c r="F76"/>
  <c r="F80"/>
</calcChain>
</file>

<file path=xl/comments1.xml><?xml version="1.0" encoding="utf-8"?>
<comments xmlns="http://schemas.openxmlformats.org/spreadsheetml/2006/main">
  <authors>
    <author>Admin</author>
  </authors>
  <commentList>
    <comment ref="A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численность безработных разделить на количество занятых в экономике
</t>
        </r>
      </text>
    </comment>
  </commentList>
</comments>
</file>

<file path=xl/sharedStrings.xml><?xml version="1.0" encoding="utf-8"?>
<sst xmlns="http://schemas.openxmlformats.org/spreadsheetml/2006/main" count="174" uniqueCount="118">
  <si>
    <t>Наименование показателей</t>
  </si>
  <si>
    <t>Структура населения</t>
  </si>
  <si>
    <t>Численность населения на конец года, человек</t>
  </si>
  <si>
    <t>Число прибывших, чел.</t>
  </si>
  <si>
    <t>Число выбывших, чел.</t>
  </si>
  <si>
    <r>
      <t>Уровень официально зарегистрированной безработицы,%</t>
    </r>
    <r>
      <rPr>
        <b/>
        <sz val="10"/>
        <rFont val="Times New Roman"/>
        <family val="1"/>
        <charset val="204"/>
      </rPr>
      <t>*</t>
    </r>
  </si>
  <si>
    <t>Численность занятых в экономике-всего, чел.</t>
  </si>
  <si>
    <t xml:space="preserve">в т.ч.: </t>
  </si>
  <si>
    <t>х</t>
  </si>
  <si>
    <t xml:space="preserve"> сельском хозяйстве</t>
  </si>
  <si>
    <t>строительстве</t>
  </si>
  <si>
    <t>в торговле и общественном питании</t>
  </si>
  <si>
    <t>в сфере услуг</t>
  </si>
  <si>
    <t>в образовании</t>
  </si>
  <si>
    <t>в здравоохранении и предоставлении социальных услуг</t>
  </si>
  <si>
    <t>в ЖКХ</t>
  </si>
  <si>
    <t>Среднемесячная заработная плата по полному кругу предприятий, руб.</t>
  </si>
  <si>
    <t>Общий фонд оплаты труда, млн. руб.</t>
  </si>
  <si>
    <t>Просроченная задолженность по заработной плате на конец отчетного периода всего (млн. руб.)</t>
  </si>
  <si>
    <t>в том числе в: промышленности</t>
  </si>
  <si>
    <t xml:space="preserve">                        сельском хозяйстве</t>
  </si>
  <si>
    <t xml:space="preserve">                        ЖКХ</t>
  </si>
  <si>
    <t>Промышленность и сельское хозяйство</t>
  </si>
  <si>
    <t>Объем производства продукции сельского хозяйства (во всех категориях хозяйств), млн. руб.</t>
  </si>
  <si>
    <t>Индекс физического объема,%</t>
  </si>
  <si>
    <t>Производство зерна, тыс. тонн</t>
  </si>
  <si>
    <t>Урожайность зерновых, ц/га</t>
  </si>
  <si>
    <t>Производство молока во всех категориях хозяйств, тонн</t>
  </si>
  <si>
    <t xml:space="preserve">Надой молока на 1 корову, кг </t>
  </si>
  <si>
    <t>Производство мяса на убой в живом весе во всех категориях хозяйств, тонн</t>
  </si>
  <si>
    <t>Поголовье скота во всех категориях хозяйств, голов</t>
  </si>
  <si>
    <t xml:space="preserve">         крупный рогатый скот</t>
  </si>
  <si>
    <t xml:space="preserve">        в том числе коровы </t>
  </si>
  <si>
    <t xml:space="preserve">         свиньи</t>
  </si>
  <si>
    <t>Строительство и транспорт</t>
  </si>
  <si>
    <t>Отгружено работ и услуг собственными силами  предприятий и организаций  по виду деятельности "строительство" включая  СМР, выполненные хозспособом, млн. руб.</t>
  </si>
  <si>
    <t>Строительство внутрипоселенческих автомобильных дорог общего пользования, км</t>
  </si>
  <si>
    <t>Перевезено грузов автомобильным траспортом, тонн</t>
  </si>
  <si>
    <t>Перевезено пассажиров автомобильным транспортом, тыс. чел.</t>
  </si>
  <si>
    <t>Торговля и услуги</t>
  </si>
  <si>
    <t>Объем розничного товарооборота включая общественное питание , млн. руб.</t>
  </si>
  <si>
    <t>Объем платных услуг населению в действующих ценах, млн. руб.</t>
  </si>
  <si>
    <t>Малое предпринимательство</t>
  </si>
  <si>
    <t>Количество малых предприятий, ед.</t>
  </si>
  <si>
    <t>Численность занятых на малых предприятиях,  чел.</t>
  </si>
  <si>
    <t>Численность индивидуальных предпринимателей, чел.</t>
  </si>
  <si>
    <t>Инвестиционная деятельность</t>
  </si>
  <si>
    <t>Инвестиции в основной капитал за счет всех источников финансирования, млн. руб.</t>
  </si>
  <si>
    <t>Финансы предприятий</t>
  </si>
  <si>
    <t>Прибыль прибыльных предприятий, организаций,  млн. руб.</t>
  </si>
  <si>
    <t>в т.ч. сельскохозяйственных предприятий, млн. руб.</t>
  </si>
  <si>
    <t xml:space="preserve">          предприятий ЖКХ, млн.руб.</t>
  </si>
  <si>
    <t>Удельный вес прибыльных предприятий, всего, %*</t>
  </si>
  <si>
    <t>Убытки предприятий, организаций, млн. руб.</t>
  </si>
  <si>
    <t xml:space="preserve"> Муниципальный бюджет </t>
  </si>
  <si>
    <t>Доходы бюджета -всего, млн. руб.</t>
  </si>
  <si>
    <t>в т.ч. собственные доходы, млн. руб.</t>
  </si>
  <si>
    <t xml:space="preserve">    из них:</t>
  </si>
  <si>
    <t xml:space="preserve">      налог на доходы физических лиц</t>
  </si>
  <si>
    <t xml:space="preserve">      земельный налог </t>
  </si>
  <si>
    <t xml:space="preserve">      налог на имущество организаций </t>
  </si>
  <si>
    <t xml:space="preserve">      налог на имущество физических лиц </t>
  </si>
  <si>
    <t xml:space="preserve">      доходы от сдачи в аренду  имущества, находящегося в  муниципальной собственности</t>
  </si>
  <si>
    <t>доходы от предпринимательской деятельности</t>
  </si>
  <si>
    <t>Расходы бюджета-всего ,млн. руб., в том числе на:</t>
  </si>
  <si>
    <t xml:space="preserve"> ЖКХ</t>
  </si>
  <si>
    <t>культуру</t>
  </si>
  <si>
    <t xml:space="preserve"> муниципальное управление</t>
  </si>
  <si>
    <t>Бюджетная обеспеченность (доходы муниципального бюджета  в расчете на 1 жителя), руб. на чел.</t>
  </si>
  <si>
    <t>в т.ч. собственными доходами</t>
  </si>
  <si>
    <t>Жилье и его доступность</t>
  </si>
  <si>
    <t>Общая площадь жилого фонда, тыс. кв.м.</t>
  </si>
  <si>
    <t>Обеспеченность жильем (общая площадь жилищного фонда муниципального образования  в расчете на 1 жителя), кв. м. на чел.</t>
  </si>
  <si>
    <t>Число семей, состоящих на учете для получения жилья, на конец года</t>
  </si>
  <si>
    <t>Ввод жилья за счет всех источников финасирования, кв. м. общей площади</t>
  </si>
  <si>
    <t>Численность населения, получившего государственную  и муниципальную поддержку на строительство, приобретение жилья, чел.</t>
  </si>
  <si>
    <t>Обеспеченность населения домашними телефонами на 100 жителей, ед.</t>
  </si>
  <si>
    <t>Охват населенных пунктов сотовой связью, %*</t>
  </si>
  <si>
    <t>Жилищно-коммунальное хозяйство</t>
  </si>
  <si>
    <t>Объем предоставленных предприятиям, организациям и населению жилищно -коммунальных услуг, млн. руб.</t>
  </si>
  <si>
    <t>Установленный уровень оплаты  населением жилищно-коммунальных услуг к экономически обоснованным тарифам, %*</t>
  </si>
  <si>
    <t>Стоимость жилищно -коммунальных услуг, руб./кв.м.</t>
  </si>
  <si>
    <t>Доля жилищного фонда, оборудованного всеми видами благоустройства,%</t>
  </si>
  <si>
    <t>Приложение</t>
  </si>
  <si>
    <t>9,2</t>
  </si>
  <si>
    <t xml:space="preserve">Глава Цветниковского сельсовета Здвинского района Новосибирской области            Е.К. Кошман                                                                                  Е.К. Кошман </t>
  </si>
  <si>
    <t>14,7</t>
  </si>
  <si>
    <t>25,6</t>
  </si>
  <si>
    <t>28,1</t>
  </si>
  <si>
    <t>27</t>
  </si>
  <si>
    <t>7,5</t>
  </si>
  <si>
    <t>4,7</t>
  </si>
  <si>
    <t>19,9</t>
  </si>
  <si>
    <t>9,04</t>
  </si>
  <si>
    <t>в % к 2022 г</t>
  </si>
  <si>
    <t>15</t>
  </si>
  <si>
    <t>29</t>
  </si>
  <si>
    <t>2,7</t>
  </si>
  <si>
    <t>1,8</t>
  </si>
  <si>
    <t>9,8</t>
  </si>
  <si>
    <t>14,9</t>
  </si>
  <si>
    <t>15,2</t>
  </si>
  <si>
    <t>25,86</t>
  </si>
  <si>
    <t xml:space="preserve">  ПРЕДВАРИТЕЛЬНЫЕ  ИТОГИ СОЦИАЛЬНО-ЭКОНОМИЧЕСКОГО РАЗВИТИЯ  ЦВЕТНИКОВСКОГО  СЕЛЬСОВЕТА ЗДВИНСКОГО РАЙОНА НОВОСИБИРСКОЙ ОБЛАСТИ
 за 2024 год</t>
  </si>
  <si>
    <t>2022 г. факт</t>
  </si>
  <si>
    <t xml:space="preserve">2023 факт </t>
  </si>
  <si>
    <t>2024 оценка</t>
  </si>
  <si>
    <t>в % к 2023 г</t>
  </si>
  <si>
    <t>15,0</t>
  </si>
  <si>
    <t>20</t>
  </si>
  <si>
    <t>92,7</t>
  </si>
  <si>
    <t>7,1</t>
  </si>
  <si>
    <t>2,9</t>
  </si>
  <si>
    <t>16</t>
  </si>
  <si>
    <t>15,9</t>
  </si>
  <si>
    <t>16,6</t>
  </si>
  <si>
    <t>8,8</t>
  </si>
  <si>
    <t>11,5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</si>
</sst>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00000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165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164" fontId="2" fillId="0" borderId="2" xfId="0" applyNumberFormat="1" applyFont="1" applyFill="1" applyBorder="1" applyAlignment="1" applyProtection="1">
      <alignment horizontal="center" vertical="top"/>
      <protection locked="0"/>
    </xf>
    <xf numFmtId="166" fontId="2" fillId="0" borderId="2" xfId="0" applyNumberFormat="1" applyFont="1" applyFill="1" applyBorder="1" applyAlignment="1">
      <alignment horizontal="center" vertical="top"/>
    </xf>
    <xf numFmtId="165" fontId="2" fillId="0" borderId="2" xfId="0" applyNumberFormat="1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164" fontId="2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164" fontId="2" fillId="3" borderId="6" xfId="0" applyNumberFormat="1" applyFont="1" applyFill="1" applyBorder="1" applyAlignment="1">
      <alignment horizontal="center" vertical="top"/>
    </xf>
    <xf numFmtId="164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1"/>
  <sheetViews>
    <sheetView tabSelected="1" view="pageBreakPreview" topLeftCell="A22" zoomScaleSheetLayoutView="100" workbookViewId="0">
      <selection activeCell="E34" sqref="E34"/>
    </sheetView>
  </sheetViews>
  <sheetFormatPr defaultRowHeight="12.75"/>
  <cols>
    <col min="1" max="1" width="44.85546875" style="2" customWidth="1"/>
    <col min="2" max="3" width="9.140625" style="37"/>
    <col min="4" max="16384" width="9.140625" style="2"/>
  </cols>
  <sheetData>
    <row r="1" spans="1:7" ht="12.75" customHeight="1">
      <c r="C1" s="2"/>
      <c r="E1" s="45" t="s">
        <v>83</v>
      </c>
      <c r="F1" s="45"/>
    </row>
    <row r="2" spans="1:7" ht="45" customHeight="1">
      <c r="A2" s="46" t="s">
        <v>103</v>
      </c>
      <c r="B2" s="46"/>
      <c r="C2" s="46"/>
      <c r="D2" s="46"/>
      <c r="E2" s="46"/>
      <c r="F2" s="46"/>
      <c r="G2" s="1"/>
    </row>
    <row r="3" spans="1:7" s="5" customFormat="1" ht="25.5">
      <c r="A3" s="3" t="s">
        <v>0</v>
      </c>
      <c r="B3" s="4" t="s">
        <v>104</v>
      </c>
      <c r="C3" s="4" t="s">
        <v>105</v>
      </c>
      <c r="D3" s="4" t="s">
        <v>94</v>
      </c>
      <c r="E3" s="4" t="s">
        <v>106</v>
      </c>
      <c r="F3" s="4" t="s">
        <v>107</v>
      </c>
    </row>
    <row r="4" spans="1:7">
      <c r="A4" s="47" t="s">
        <v>1</v>
      </c>
      <c r="B4" s="48"/>
      <c r="C4" s="48"/>
      <c r="D4" s="48"/>
      <c r="E4" s="48"/>
      <c r="F4" s="49"/>
    </row>
    <row r="5" spans="1:7">
      <c r="A5" s="6" t="s">
        <v>2</v>
      </c>
      <c r="B5" s="8">
        <v>875</v>
      </c>
      <c r="C5" s="8">
        <v>827</v>
      </c>
      <c r="D5" s="8">
        <v>94.5</v>
      </c>
      <c r="E5" s="8">
        <v>830</v>
      </c>
      <c r="F5" s="9">
        <f>ROUND(E5/C5*100,1)</f>
        <v>100.4</v>
      </c>
    </row>
    <row r="6" spans="1:7">
      <c r="A6" s="10" t="s">
        <v>3</v>
      </c>
      <c r="B6" s="11">
        <v>171</v>
      </c>
      <c r="C6" s="11">
        <v>23</v>
      </c>
      <c r="D6" s="8">
        <f>C6/B6*100</f>
        <v>13.450292397660817</v>
      </c>
      <c r="E6" s="11">
        <v>21</v>
      </c>
      <c r="F6" s="9">
        <f t="shared" ref="F6:F19" si="0">ROUND(E6/C6*100,1)</f>
        <v>91.3</v>
      </c>
    </row>
    <row r="7" spans="1:7">
      <c r="A7" s="10" t="s">
        <v>4</v>
      </c>
      <c r="B7" s="11">
        <v>150</v>
      </c>
      <c r="C7" s="11">
        <v>5</v>
      </c>
      <c r="D7" s="8">
        <f>C7/B7*100</f>
        <v>3.3333333333333335</v>
      </c>
      <c r="E7" s="11">
        <v>10</v>
      </c>
      <c r="F7" s="9">
        <f t="shared" si="0"/>
        <v>200</v>
      </c>
    </row>
    <row r="8" spans="1:7" ht="25.5">
      <c r="A8" s="12" t="s">
        <v>5</v>
      </c>
      <c r="B8" s="11">
        <v>12</v>
      </c>
      <c r="C8" s="11">
        <v>11</v>
      </c>
      <c r="D8" s="8">
        <f>C8/B8*100</f>
        <v>91.666666666666657</v>
      </c>
      <c r="E8" s="11"/>
      <c r="F8" s="9">
        <f t="shared" si="0"/>
        <v>0</v>
      </c>
    </row>
    <row r="9" spans="1:7">
      <c r="A9" s="10" t="s">
        <v>6</v>
      </c>
      <c r="B9" s="11">
        <v>161</v>
      </c>
      <c r="C9" s="11">
        <v>162</v>
      </c>
      <c r="D9" s="8">
        <f>C9/B9*100</f>
        <v>100.62111801242236</v>
      </c>
      <c r="E9" s="11">
        <v>178</v>
      </c>
      <c r="F9" s="9">
        <f t="shared" si="0"/>
        <v>109.9</v>
      </c>
    </row>
    <row r="10" spans="1:7">
      <c r="A10" s="13" t="s">
        <v>7</v>
      </c>
      <c r="B10" s="11"/>
      <c r="C10" s="11"/>
      <c r="D10" s="8" t="s">
        <v>8</v>
      </c>
      <c r="E10" s="11"/>
      <c r="F10" s="9"/>
    </row>
    <row r="11" spans="1:7">
      <c r="A11" s="14" t="s">
        <v>9</v>
      </c>
      <c r="B11" s="11">
        <v>11</v>
      </c>
      <c r="C11" s="11">
        <v>13</v>
      </c>
      <c r="D11" s="8">
        <f>C11/B11*100</f>
        <v>118.18181818181819</v>
      </c>
      <c r="E11" s="11">
        <v>13</v>
      </c>
      <c r="F11" s="9">
        <f t="shared" si="0"/>
        <v>100</v>
      </c>
    </row>
    <row r="12" spans="1:7">
      <c r="A12" s="14" t="s">
        <v>10</v>
      </c>
      <c r="B12" s="11"/>
      <c r="C12" s="11"/>
      <c r="D12" s="8" t="s">
        <v>8</v>
      </c>
      <c r="E12" s="11"/>
      <c r="F12" s="9" t="s">
        <v>8</v>
      </c>
    </row>
    <row r="13" spans="1:7">
      <c r="A13" s="14" t="s">
        <v>11</v>
      </c>
      <c r="B13" s="11">
        <v>14</v>
      </c>
      <c r="C13" s="11">
        <v>11</v>
      </c>
      <c r="D13" s="8">
        <f>C13/B13*100</f>
        <v>78.571428571428569</v>
      </c>
      <c r="E13" s="11"/>
      <c r="F13" s="9">
        <f t="shared" si="0"/>
        <v>0</v>
      </c>
    </row>
    <row r="14" spans="1:7">
      <c r="A14" s="14" t="s">
        <v>12</v>
      </c>
      <c r="B14" s="11">
        <v>7</v>
      </c>
      <c r="C14" s="11">
        <v>6</v>
      </c>
      <c r="D14" s="8" t="s">
        <v>8</v>
      </c>
      <c r="E14" s="11"/>
      <c r="F14" s="9" t="s">
        <v>8</v>
      </c>
    </row>
    <row r="15" spans="1:7">
      <c r="A15" s="14" t="s">
        <v>13</v>
      </c>
      <c r="B15" s="11">
        <v>57</v>
      </c>
      <c r="C15" s="11">
        <v>50</v>
      </c>
      <c r="D15" s="8">
        <v>87.7</v>
      </c>
      <c r="E15" s="11">
        <v>50</v>
      </c>
      <c r="F15" s="9">
        <f t="shared" si="0"/>
        <v>100</v>
      </c>
    </row>
    <row r="16" spans="1:7" ht="25.5">
      <c r="A16" s="14" t="s">
        <v>14</v>
      </c>
      <c r="B16" s="11">
        <v>26</v>
      </c>
      <c r="C16" s="11">
        <v>30</v>
      </c>
      <c r="D16" s="8">
        <f>C16/B16*100</f>
        <v>115.38461538461537</v>
      </c>
      <c r="E16" s="11">
        <v>9</v>
      </c>
      <c r="F16" s="9">
        <f t="shared" si="0"/>
        <v>30</v>
      </c>
      <c r="G16" s="15"/>
    </row>
    <row r="17" spans="1:6">
      <c r="A17" s="14" t="s">
        <v>15</v>
      </c>
      <c r="B17" s="11">
        <v>19</v>
      </c>
      <c r="C17" s="11">
        <v>18</v>
      </c>
      <c r="D17" s="8">
        <f>C17/B17*100</f>
        <v>94.73684210526315</v>
      </c>
      <c r="E17" s="11">
        <v>18</v>
      </c>
      <c r="F17" s="9">
        <f t="shared" si="0"/>
        <v>100</v>
      </c>
    </row>
    <row r="18" spans="1:6" ht="25.5">
      <c r="A18" s="12" t="s">
        <v>16</v>
      </c>
      <c r="B18" s="11">
        <v>30752</v>
      </c>
      <c r="C18" s="11">
        <v>37512.800000000003</v>
      </c>
      <c r="D18" s="8">
        <f>C18/B18*100</f>
        <v>121.98491155046827</v>
      </c>
      <c r="E18" s="11">
        <v>39965</v>
      </c>
      <c r="F18" s="9">
        <f t="shared" si="0"/>
        <v>106.5</v>
      </c>
    </row>
    <row r="19" spans="1:6">
      <c r="A19" s="12" t="s">
        <v>17</v>
      </c>
      <c r="B19" s="16" t="s">
        <v>89</v>
      </c>
      <c r="C19" s="16" t="s">
        <v>96</v>
      </c>
      <c r="D19" s="8">
        <f>C19/B19*100</f>
        <v>107.40740740740742</v>
      </c>
      <c r="E19" s="16" t="s">
        <v>112</v>
      </c>
      <c r="F19" s="9">
        <f t="shared" si="0"/>
        <v>10</v>
      </c>
    </row>
    <row r="20" spans="1:6" ht="25.5">
      <c r="A20" s="12" t="s">
        <v>18</v>
      </c>
      <c r="B20" s="11">
        <v>0</v>
      </c>
      <c r="C20" s="11">
        <v>0</v>
      </c>
      <c r="D20" s="8" t="s">
        <v>8</v>
      </c>
      <c r="E20" s="11">
        <v>0</v>
      </c>
      <c r="F20" s="9" t="s">
        <v>8</v>
      </c>
    </row>
    <row r="21" spans="1:6">
      <c r="A21" s="12" t="s">
        <v>19</v>
      </c>
      <c r="B21" s="11">
        <v>0</v>
      </c>
      <c r="C21" s="11">
        <v>0</v>
      </c>
      <c r="D21" s="8" t="s">
        <v>8</v>
      </c>
      <c r="E21" s="11">
        <v>0</v>
      </c>
      <c r="F21" s="9" t="s">
        <v>8</v>
      </c>
    </row>
    <row r="22" spans="1:6">
      <c r="A22" s="12" t="s">
        <v>20</v>
      </c>
      <c r="B22" s="11">
        <v>0</v>
      </c>
      <c r="C22" s="11">
        <v>0</v>
      </c>
      <c r="D22" s="8" t="s">
        <v>8</v>
      </c>
      <c r="E22" s="11">
        <v>0</v>
      </c>
      <c r="F22" s="17"/>
    </row>
    <row r="23" spans="1:6">
      <c r="A23" s="12" t="s">
        <v>21</v>
      </c>
      <c r="B23" s="11">
        <v>0</v>
      </c>
      <c r="C23" s="11">
        <v>0</v>
      </c>
      <c r="D23" s="8" t="s">
        <v>8</v>
      </c>
      <c r="E23" s="11">
        <v>0</v>
      </c>
      <c r="F23" s="9" t="s">
        <v>8</v>
      </c>
    </row>
    <row r="24" spans="1:6">
      <c r="A24" s="50" t="s">
        <v>22</v>
      </c>
      <c r="B24" s="51"/>
      <c r="C24" s="51"/>
      <c r="D24" s="51"/>
      <c r="E24" s="51"/>
      <c r="F24" s="52"/>
    </row>
    <row r="25" spans="1:6" s="38" customFormat="1" ht="25.5">
      <c r="A25" s="44" t="s">
        <v>23</v>
      </c>
      <c r="B25" s="39">
        <v>0</v>
      </c>
      <c r="C25" s="39">
        <v>0</v>
      </c>
      <c r="D25" s="39" t="e">
        <f>C25/B25*100</f>
        <v>#DIV/0!</v>
      </c>
      <c r="E25" s="39">
        <v>0</v>
      </c>
      <c r="F25" s="41" t="e">
        <f t="shared" ref="F25:F58" si="1">ROUND(E25/C25*100,1)</f>
        <v>#DIV/0!</v>
      </c>
    </row>
    <row r="26" spans="1:6" s="38" customFormat="1">
      <c r="A26" s="44" t="s">
        <v>24</v>
      </c>
      <c r="B26" s="39">
        <v>0</v>
      </c>
      <c r="C26" s="39">
        <v>0</v>
      </c>
      <c r="D26" s="39" t="e">
        <f>D25/110.3*100</f>
        <v>#DIV/0!</v>
      </c>
      <c r="E26" s="39">
        <v>0</v>
      </c>
      <c r="F26" s="39" t="e">
        <f>F25/109.3*100</f>
        <v>#DIV/0!</v>
      </c>
    </row>
    <row r="27" spans="1:6" s="38" customFormat="1">
      <c r="A27" s="44" t="s">
        <v>25</v>
      </c>
      <c r="B27" s="40" t="s">
        <v>91</v>
      </c>
      <c r="C27" s="40" t="s">
        <v>98</v>
      </c>
      <c r="D27" s="39">
        <f>C27/B27*100</f>
        <v>38.297872340425535</v>
      </c>
      <c r="E27" s="40" t="s">
        <v>117</v>
      </c>
      <c r="F27" s="41">
        <f t="shared" si="1"/>
        <v>638.9</v>
      </c>
    </row>
    <row r="28" spans="1:6" s="38" customFormat="1">
      <c r="A28" s="44" t="s">
        <v>26</v>
      </c>
      <c r="B28" s="40" t="s">
        <v>108</v>
      </c>
      <c r="C28" s="39">
        <v>8.1999999999999993</v>
      </c>
      <c r="D28" s="39">
        <v>54.7</v>
      </c>
      <c r="E28" s="39">
        <v>9.1999999999999993</v>
      </c>
      <c r="F28" s="41">
        <f t="shared" si="1"/>
        <v>112.2</v>
      </c>
    </row>
    <row r="29" spans="1:6" s="38" customFormat="1" ht="25.5">
      <c r="A29" s="44" t="s">
        <v>27</v>
      </c>
      <c r="B29" s="39">
        <v>780.4</v>
      </c>
      <c r="C29" s="39">
        <v>423.4</v>
      </c>
      <c r="D29" s="39">
        <f>C29/B29*100</f>
        <v>54.254228600717582</v>
      </c>
      <c r="E29" s="39">
        <v>232</v>
      </c>
      <c r="F29" s="41">
        <f t="shared" si="1"/>
        <v>54.8</v>
      </c>
    </row>
    <row r="30" spans="1:6" s="38" customFormat="1">
      <c r="A30" s="44" t="s">
        <v>28</v>
      </c>
      <c r="B30" s="41">
        <v>2767</v>
      </c>
      <c r="C30" s="41">
        <v>1825</v>
      </c>
      <c r="D30" s="39">
        <f>C30/B30*100</f>
        <v>65.955908926635345</v>
      </c>
      <c r="E30" s="41">
        <v>341</v>
      </c>
      <c r="F30" s="41">
        <f t="shared" si="1"/>
        <v>18.7</v>
      </c>
    </row>
    <row r="31" spans="1:6" s="38" customFormat="1" ht="25.5">
      <c r="A31" s="44" t="s">
        <v>29</v>
      </c>
      <c r="B31" s="39">
        <v>7.9</v>
      </c>
      <c r="C31" s="39">
        <v>5.9</v>
      </c>
      <c r="D31" s="39">
        <f>C31/B31*100</f>
        <v>74.683544303797461</v>
      </c>
      <c r="E31" s="39">
        <v>2.5</v>
      </c>
      <c r="F31" s="41">
        <f t="shared" si="1"/>
        <v>42.4</v>
      </c>
    </row>
    <row r="32" spans="1:6" s="38" customFormat="1">
      <c r="A32" s="44" t="s">
        <v>30</v>
      </c>
      <c r="B32" s="39"/>
      <c r="C32" s="39"/>
      <c r="D32" s="42"/>
      <c r="E32" s="39"/>
      <c r="F32" s="41"/>
    </row>
    <row r="33" spans="1:6" s="38" customFormat="1">
      <c r="A33" s="44" t="s">
        <v>31</v>
      </c>
      <c r="B33" s="43">
        <v>358</v>
      </c>
      <c r="C33" s="39">
        <v>382</v>
      </c>
      <c r="D33" s="39">
        <f>C33/B33*100</f>
        <v>106.70391061452513</v>
      </c>
      <c r="E33" s="39">
        <v>185</v>
      </c>
      <c r="F33" s="41">
        <f t="shared" si="1"/>
        <v>48.4</v>
      </c>
    </row>
    <row r="34" spans="1:6" s="38" customFormat="1">
      <c r="A34" s="44" t="s">
        <v>32</v>
      </c>
      <c r="B34" s="43">
        <v>282</v>
      </c>
      <c r="C34" s="39">
        <v>232</v>
      </c>
      <c r="D34" s="39">
        <v>82.3</v>
      </c>
      <c r="E34" s="39">
        <v>68</v>
      </c>
      <c r="F34" s="41">
        <f t="shared" si="1"/>
        <v>29.3</v>
      </c>
    </row>
    <row r="35" spans="1:6" s="38" customFormat="1">
      <c r="A35" s="44" t="s">
        <v>33</v>
      </c>
      <c r="B35" s="43">
        <v>17</v>
      </c>
      <c r="C35" s="39">
        <v>29</v>
      </c>
      <c r="D35" s="39">
        <v>170.6</v>
      </c>
      <c r="E35" s="39">
        <v>20</v>
      </c>
      <c r="F35" s="41">
        <f t="shared" si="1"/>
        <v>69</v>
      </c>
    </row>
    <row r="36" spans="1:6">
      <c r="A36" s="50" t="s">
        <v>34</v>
      </c>
      <c r="B36" s="51"/>
      <c r="C36" s="51"/>
      <c r="D36" s="51"/>
      <c r="E36" s="51"/>
      <c r="F36" s="52"/>
    </row>
    <row r="37" spans="1:6" ht="51">
      <c r="A37" s="12" t="s">
        <v>35</v>
      </c>
      <c r="B37" s="11">
        <v>0</v>
      </c>
      <c r="C37" s="11">
        <v>0</v>
      </c>
      <c r="D37" s="8" t="s">
        <v>8</v>
      </c>
      <c r="E37" s="11">
        <v>0</v>
      </c>
      <c r="F37" s="9" t="s">
        <v>8</v>
      </c>
    </row>
    <row r="38" spans="1:6">
      <c r="A38" s="12" t="s">
        <v>24</v>
      </c>
      <c r="B38" s="11"/>
      <c r="C38" s="11"/>
      <c r="D38" s="8" t="s">
        <v>8</v>
      </c>
      <c r="E38" s="11"/>
      <c r="F38" s="9"/>
    </row>
    <row r="39" spans="1:6" ht="25.5">
      <c r="A39" s="18" t="s">
        <v>36</v>
      </c>
      <c r="B39" s="8">
        <v>0</v>
      </c>
      <c r="C39" s="11">
        <v>0</v>
      </c>
      <c r="D39" s="8" t="s">
        <v>8</v>
      </c>
      <c r="E39" s="11">
        <v>0</v>
      </c>
      <c r="F39" s="9" t="s">
        <v>8</v>
      </c>
    </row>
    <row r="40" spans="1:6" ht="25.5">
      <c r="A40" s="12" t="s">
        <v>37</v>
      </c>
      <c r="B40" s="8">
        <v>31300</v>
      </c>
      <c r="C40" s="11">
        <v>31300</v>
      </c>
      <c r="D40" s="8">
        <f>C40/B40*100</f>
        <v>100</v>
      </c>
      <c r="E40" s="11">
        <v>31300</v>
      </c>
      <c r="F40" s="9">
        <f t="shared" si="1"/>
        <v>100</v>
      </c>
    </row>
    <row r="41" spans="1:6" ht="25.5">
      <c r="A41" s="12" t="s">
        <v>38</v>
      </c>
      <c r="B41" s="8">
        <v>14.7</v>
      </c>
      <c r="C41" s="16" t="s">
        <v>86</v>
      </c>
      <c r="D41" s="8" t="s">
        <v>8</v>
      </c>
      <c r="E41" s="16" t="s">
        <v>86</v>
      </c>
      <c r="F41" s="9">
        <f t="shared" si="1"/>
        <v>100</v>
      </c>
    </row>
    <row r="42" spans="1:6">
      <c r="A42" s="50" t="s">
        <v>39</v>
      </c>
      <c r="B42" s="51"/>
      <c r="C42" s="51"/>
      <c r="D42" s="51"/>
      <c r="E42" s="51"/>
      <c r="F42" s="52"/>
    </row>
    <row r="43" spans="1:6" ht="25.5">
      <c r="A43" s="12" t="s">
        <v>40</v>
      </c>
      <c r="B43" s="11">
        <v>28.1</v>
      </c>
      <c r="C43" s="16" t="s">
        <v>88</v>
      </c>
      <c r="D43" s="8">
        <f>C43/B43*100</f>
        <v>100</v>
      </c>
      <c r="E43" s="16" t="s">
        <v>88</v>
      </c>
      <c r="F43" s="9">
        <f t="shared" si="1"/>
        <v>100</v>
      </c>
    </row>
    <row r="44" spans="1:6">
      <c r="A44" s="12" t="s">
        <v>24</v>
      </c>
      <c r="B44" s="11" t="s">
        <v>8</v>
      </c>
      <c r="C44" s="11" t="s">
        <v>8</v>
      </c>
      <c r="D44" s="8">
        <f>D43/107.8*100</f>
        <v>92.764378478664199</v>
      </c>
      <c r="E44" s="11" t="s">
        <v>8</v>
      </c>
      <c r="F44" s="8">
        <f>F43/110.48*100</f>
        <v>90.514120202751627</v>
      </c>
    </row>
    <row r="45" spans="1:6" ht="25.5">
      <c r="A45" s="12" t="s">
        <v>41</v>
      </c>
      <c r="B45" s="16" t="s">
        <v>84</v>
      </c>
      <c r="C45" s="19">
        <v>9.1999999999999993</v>
      </c>
      <c r="D45" s="8">
        <f>C45/B45*100</f>
        <v>100</v>
      </c>
      <c r="E45" s="19">
        <v>9.1999999999999993</v>
      </c>
      <c r="F45" s="9">
        <f t="shared" si="1"/>
        <v>100</v>
      </c>
    </row>
    <row r="46" spans="1:6">
      <c r="A46" s="12" t="s">
        <v>24</v>
      </c>
      <c r="B46" s="11" t="s">
        <v>8</v>
      </c>
      <c r="C46" s="11" t="s">
        <v>8</v>
      </c>
      <c r="D46" s="8">
        <v>100.1</v>
      </c>
      <c r="E46" s="11" t="s">
        <v>8</v>
      </c>
      <c r="F46" s="8">
        <f>F45/107.9*100</f>
        <v>92.67840593141797</v>
      </c>
    </row>
    <row r="47" spans="1:6">
      <c r="A47" s="50" t="s">
        <v>42</v>
      </c>
      <c r="B47" s="51"/>
      <c r="C47" s="51"/>
      <c r="D47" s="51"/>
      <c r="E47" s="51"/>
      <c r="F47" s="52"/>
    </row>
    <row r="48" spans="1:6">
      <c r="A48" s="12" t="s">
        <v>43</v>
      </c>
      <c r="B48" s="20">
        <v>15</v>
      </c>
      <c r="C48" s="11">
        <v>15</v>
      </c>
      <c r="D48" s="8" t="s">
        <v>8</v>
      </c>
      <c r="E48" s="11">
        <v>10</v>
      </c>
      <c r="F48" s="9" t="s">
        <v>8</v>
      </c>
    </row>
    <row r="49" spans="1:9">
      <c r="A49" s="12" t="s">
        <v>44</v>
      </c>
      <c r="B49" s="20">
        <v>14</v>
      </c>
      <c r="C49" s="11">
        <v>15</v>
      </c>
      <c r="D49" s="8" t="s">
        <v>8</v>
      </c>
      <c r="E49" s="11">
        <v>10</v>
      </c>
      <c r="F49" s="9" t="s">
        <v>8</v>
      </c>
    </row>
    <row r="50" spans="1:9" ht="25.5">
      <c r="A50" s="12" t="s">
        <v>45</v>
      </c>
      <c r="B50" s="20">
        <v>15</v>
      </c>
      <c r="C50" s="11">
        <v>15</v>
      </c>
      <c r="D50" s="8">
        <f>C50/B50*100</f>
        <v>100</v>
      </c>
      <c r="E50" s="11">
        <v>10</v>
      </c>
      <c r="F50" s="9">
        <f t="shared" si="1"/>
        <v>66.7</v>
      </c>
    </row>
    <row r="51" spans="1:9">
      <c r="A51" s="50" t="s">
        <v>46</v>
      </c>
      <c r="B51" s="51"/>
      <c r="C51" s="51"/>
      <c r="D51" s="51"/>
      <c r="E51" s="51"/>
      <c r="F51" s="52"/>
    </row>
    <row r="52" spans="1:9" ht="25.5">
      <c r="A52" s="12" t="s">
        <v>47</v>
      </c>
      <c r="B52" s="21" t="s">
        <v>95</v>
      </c>
      <c r="C52" s="23" t="s">
        <v>97</v>
      </c>
      <c r="D52" s="22">
        <v>18</v>
      </c>
      <c r="E52" s="23"/>
      <c r="F52" s="24">
        <f t="shared" si="1"/>
        <v>0</v>
      </c>
      <c r="G52" s="25"/>
      <c r="H52" s="26"/>
      <c r="I52" s="26"/>
    </row>
    <row r="53" spans="1:9">
      <c r="A53" s="12" t="s">
        <v>24</v>
      </c>
      <c r="B53" s="11" t="s">
        <v>8</v>
      </c>
      <c r="C53" s="11" t="s">
        <v>8</v>
      </c>
      <c r="D53" s="8">
        <f>D52/105.7*100</f>
        <v>17.029328287606432</v>
      </c>
      <c r="E53" s="11" t="s">
        <v>8</v>
      </c>
      <c r="F53" s="8">
        <f>F52/109.4*100</f>
        <v>0</v>
      </c>
    </row>
    <row r="54" spans="1:9">
      <c r="A54" s="50" t="s">
        <v>48</v>
      </c>
      <c r="B54" s="51"/>
      <c r="C54" s="51"/>
      <c r="D54" s="51"/>
      <c r="E54" s="51"/>
      <c r="F54" s="52"/>
    </row>
    <row r="55" spans="1:9" ht="25.5">
      <c r="A55" s="12" t="s">
        <v>49</v>
      </c>
      <c r="B55" s="8">
        <v>0</v>
      </c>
      <c r="C55" s="11">
        <v>0</v>
      </c>
      <c r="D55" s="8" t="e">
        <f>C55/B55*100</f>
        <v>#DIV/0!</v>
      </c>
      <c r="E55" s="11">
        <v>0</v>
      </c>
      <c r="F55" s="9" t="e">
        <f t="shared" si="1"/>
        <v>#DIV/0!</v>
      </c>
    </row>
    <row r="56" spans="1:9">
      <c r="A56" s="12" t="s">
        <v>50</v>
      </c>
      <c r="B56" s="8">
        <v>0</v>
      </c>
      <c r="C56" s="11">
        <v>0</v>
      </c>
      <c r="D56" s="8" t="e">
        <f>C56/B56*100</f>
        <v>#DIV/0!</v>
      </c>
      <c r="E56" s="11">
        <v>0</v>
      </c>
      <c r="F56" s="9" t="e">
        <f>ROUND(E56/C56*100,1)</f>
        <v>#DIV/0!</v>
      </c>
    </row>
    <row r="57" spans="1:9">
      <c r="A57" s="12" t="s">
        <v>51</v>
      </c>
      <c r="B57" s="8">
        <v>0</v>
      </c>
      <c r="C57" s="11"/>
      <c r="D57" s="8" t="s">
        <v>8</v>
      </c>
      <c r="E57" s="11"/>
      <c r="F57" s="9" t="s">
        <v>8</v>
      </c>
    </row>
    <row r="58" spans="1:9">
      <c r="A58" s="12" t="s">
        <v>52</v>
      </c>
      <c r="B58" s="27">
        <v>0</v>
      </c>
      <c r="C58" s="11">
        <v>0</v>
      </c>
      <c r="D58" s="8" t="e">
        <f>C58/B58*100</f>
        <v>#DIV/0!</v>
      </c>
      <c r="E58" s="11">
        <v>0</v>
      </c>
      <c r="F58" s="9" t="e">
        <f t="shared" si="1"/>
        <v>#DIV/0!</v>
      </c>
    </row>
    <row r="59" spans="1:9">
      <c r="A59" s="12" t="s">
        <v>53</v>
      </c>
      <c r="B59" s="11">
        <v>-1.1000000000000001</v>
      </c>
      <c r="C59" s="11">
        <v>-0.2</v>
      </c>
      <c r="D59" s="8" t="s">
        <v>8</v>
      </c>
      <c r="E59" s="11">
        <v>-2.9</v>
      </c>
      <c r="F59" s="9" t="s">
        <v>8</v>
      </c>
    </row>
    <row r="60" spans="1:9">
      <c r="A60" s="12" t="s">
        <v>51</v>
      </c>
      <c r="B60" s="11">
        <v>-1.1000000000000001</v>
      </c>
      <c r="C60" s="11">
        <v>-0.2</v>
      </c>
      <c r="D60" s="8" t="s">
        <v>8</v>
      </c>
      <c r="E60" s="11">
        <v>-2.9</v>
      </c>
      <c r="F60" s="9" t="s">
        <v>8</v>
      </c>
    </row>
    <row r="61" spans="1:9">
      <c r="A61" s="12"/>
      <c r="B61" s="8"/>
      <c r="C61" s="11"/>
      <c r="D61" s="8"/>
      <c r="E61" s="11"/>
      <c r="F61" s="17"/>
    </row>
    <row r="62" spans="1:9">
      <c r="A62" s="50" t="s">
        <v>54</v>
      </c>
      <c r="B62" s="51"/>
      <c r="C62" s="51"/>
      <c r="D62" s="51"/>
      <c r="E62" s="51"/>
      <c r="F62" s="52"/>
    </row>
    <row r="63" spans="1:9">
      <c r="A63" s="12" t="s">
        <v>55</v>
      </c>
      <c r="B63" s="28" t="s">
        <v>109</v>
      </c>
      <c r="C63" s="21" t="s">
        <v>95</v>
      </c>
      <c r="D63" s="8">
        <f>C63/B63*100</f>
        <v>75</v>
      </c>
      <c r="E63" s="21" t="s">
        <v>113</v>
      </c>
      <c r="F63" s="9">
        <f t="shared" ref="F63:F89" si="2">ROUND(E63/C63*100,1)</f>
        <v>106.7</v>
      </c>
    </row>
    <row r="64" spans="1:9">
      <c r="A64" s="12" t="s">
        <v>56</v>
      </c>
      <c r="B64" s="28" t="s">
        <v>92</v>
      </c>
      <c r="C64" s="21" t="s">
        <v>100</v>
      </c>
      <c r="D64" s="8">
        <f>C64/B64*100</f>
        <v>74.874371859296488</v>
      </c>
      <c r="E64" s="21" t="s">
        <v>114</v>
      </c>
      <c r="F64" s="9">
        <f t="shared" si="2"/>
        <v>106.7</v>
      </c>
    </row>
    <row r="65" spans="1:6">
      <c r="A65" s="12" t="s">
        <v>57</v>
      </c>
      <c r="B65" s="29"/>
      <c r="C65" s="17"/>
      <c r="D65" s="8"/>
      <c r="E65" s="17"/>
      <c r="F65" s="9"/>
    </row>
    <row r="66" spans="1:6">
      <c r="A66" s="12" t="s">
        <v>58</v>
      </c>
      <c r="B66" s="29">
        <v>0.51</v>
      </c>
      <c r="C66" s="9">
        <v>0.6</v>
      </c>
      <c r="D66" s="8">
        <f>C66/B66*100</f>
        <v>117.64705882352942</v>
      </c>
      <c r="E66" s="9">
        <v>0.6</v>
      </c>
      <c r="F66" s="9">
        <f t="shared" si="2"/>
        <v>100</v>
      </c>
    </row>
    <row r="67" spans="1:6">
      <c r="A67" s="12" t="s">
        <v>59</v>
      </c>
      <c r="B67" s="29">
        <v>0.28999999999999998</v>
      </c>
      <c r="C67" s="9">
        <v>0.2</v>
      </c>
      <c r="D67" s="8">
        <f>C67/B67*100</f>
        <v>68.965517241379317</v>
      </c>
      <c r="E67" s="9">
        <v>0.3</v>
      </c>
      <c r="F67" s="9">
        <f t="shared" si="2"/>
        <v>150</v>
      </c>
    </row>
    <row r="68" spans="1:6">
      <c r="A68" s="12" t="s">
        <v>60</v>
      </c>
      <c r="B68" s="29">
        <v>0</v>
      </c>
      <c r="C68" s="9">
        <v>0</v>
      </c>
      <c r="D68" s="8" t="s">
        <v>8</v>
      </c>
      <c r="E68" s="9">
        <v>0</v>
      </c>
      <c r="F68" s="9" t="s">
        <v>8</v>
      </c>
    </row>
    <row r="69" spans="1:6">
      <c r="A69" s="12" t="s">
        <v>61</v>
      </c>
      <c r="B69" s="29">
        <v>0</v>
      </c>
      <c r="C69" s="9">
        <v>0.1</v>
      </c>
      <c r="D69" s="8" t="e">
        <f>C69/B69*100</f>
        <v>#DIV/0!</v>
      </c>
      <c r="E69" s="9">
        <v>0.04</v>
      </c>
      <c r="F69" s="9">
        <v>100</v>
      </c>
    </row>
    <row r="70" spans="1:6" ht="25.5">
      <c r="A70" s="12" t="s">
        <v>62</v>
      </c>
      <c r="B70" s="30">
        <v>0</v>
      </c>
      <c r="C70" s="9">
        <v>0</v>
      </c>
      <c r="D70" s="8" t="s">
        <v>8</v>
      </c>
      <c r="E70" s="9"/>
      <c r="F70" s="9" t="s">
        <v>8</v>
      </c>
    </row>
    <row r="71" spans="1:6">
      <c r="A71" s="12" t="s">
        <v>63</v>
      </c>
      <c r="B71" s="29">
        <v>0</v>
      </c>
      <c r="C71" s="9">
        <v>0</v>
      </c>
      <c r="D71" s="8" t="e">
        <f t="shared" ref="D71:D77" si="3">C71/B71*100</f>
        <v>#DIV/0!</v>
      </c>
      <c r="E71" s="9">
        <v>0.02</v>
      </c>
      <c r="F71" s="9" t="e">
        <f t="shared" si="2"/>
        <v>#DIV/0!</v>
      </c>
    </row>
    <row r="72" spans="1:6">
      <c r="A72" s="12" t="s">
        <v>64</v>
      </c>
      <c r="B72" s="28" t="s">
        <v>109</v>
      </c>
      <c r="C72" s="21" t="s">
        <v>101</v>
      </c>
      <c r="D72" s="8">
        <f t="shared" si="3"/>
        <v>76</v>
      </c>
      <c r="E72" s="21" t="s">
        <v>115</v>
      </c>
      <c r="F72" s="31">
        <v>109.2</v>
      </c>
    </row>
    <row r="73" spans="1:6">
      <c r="A73" s="12" t="s">
        <v>65</v>
      </c>
      <c r="B73" s="8">
        <v>7.2</v>
      </c>
      <c r="C73" s="32">
        <v>1.7</v>
      </c>
      <c r="D73" s="8">
        <f t="shared" si="3"/>
        <v>23.611111111111111</v>
      </c>
      <c r="E73" s="32">
        <v>1.2</v>
      </c>
      <c r="F73" s="7">
        <f t="shared" si="2"/>
        <v>70.599999999999994</v>
      </c>
    </row>
    <row r="74" spans="1:6">
      <c r="A74" s="12" t="s">
        <v>66</v>
      </c>
      <c r="B74" s="8">
        <v>7.5</v>
      </c>
      <c r="C74" s="21" t="s">
        <v>90</v>
      </c>
      <c r="D74" s="8">
        <f t="shared" si="3"/>
        <v>100</v>
      </c>
      <c r="E74" s="21" t="s">
        <v>116</v>
      </c>
      <c r="F74" s="7">
        <f t="shared" si="2"/>
        <v>117.3</v>
      </c>
    </row>
    <row r="75" spans="1:6">
      <c r="A75" s="12" t="s">
        <v>67</v>
      </c>
      <c r="B75" s="8">
        <v>3.7</v>
      </c>
      <c r="C75" s="32">
        <v>4</v>
      </c>
      <c r="D75" s="8">
        <f t="shared" si="3"/>
        <v>108.1081081081081</v>
      </c>
      <c r="E75" s="32">
        <v>4.5</v>
      </c>
      <c r="F75" s="7">
        <f t="shared" si="2"/>
        <v>112.5</v>
      </c>
    </row>
    <row r="76" spans="1:6" ht="38.25">
      <c r="A76" s="12" t="s">
        <v>68</v>
      </c>
      <c r="B76" s="33">
        <v>22857</v>
      </c>
      <c r="C76" s="33">
        <v>18137</v>
      </c>
      <c r="D76" s="8">
        <f t="shared" si="3"/>
        <v>79.34987093669335</v>
      </c>
      <c r="E76" s="33">
        <v>19277</v>
      </c>
      <c r="F76" s="7">
        <f t="shared" si="2"/>
        <v>106.3</v>
      </c>
    </row>
    <row r="77" spans="1:6">
      <c r="A77" s="12" t="s">
        <v>69</v>
      </c>
      <c r="B77" s="34">
        <v>22743</v>
      </c>
      <c r="C77" s="34">
        <v>18016</v>
      </c>
      <c r="D77" s="8">
        <f t="shared" si="3"/>
        <v>79.215582816690855</v>
      </c>
      <c r="E77" s="34">
        <v>19157</v>
      </c>
      <c r="F77" s="7">
        <f t="shared" si="2"/>
        <v>106.3</v>
      </c>
    </row>
    <row r="78" spans="1:6">
      <c r="A78" s="50" t="s">
        <v>70</v>
      </c>
      <c r="B78" s="51"/>
      <c r="C78" s="51"/>
      <c r="D78" s="51"/>
      <c r="E78" s="51"/>
      <c r="F78" s="52"/>
    </row>
    <row r="79" spans="1:6">
      <c r="A79" s="12" t="s">
        <v>71</v>
      </c>
      <c r="B79" s="21" t="s">
        <v>87</v>
      </c>
      <c r="C79" s="16" t="s">
        <v>102</v>
      </c>
      <c r="D79" s="8">
        <f>C79/B79*100</f>
        <v>101.01562499999999</v>
      </c>
      <c r="E79" s="16" t="s">
        <v>102</v>
      </c>
      <c r="F79" s="9">
        <f t="shared" si="2"/>
        <v>100</v>
      </c>
    </row>
    <row r="80" spans="1:6" ht="38.25">
      <c r="A80" s="12" t="s">
        <v>72</v>
      </c>
      <c r="B80" s="8">
        <v>29.3</v>
      </c>
      <c r="C80" s="8">
        <v>31</v>
      </c>
      <c r="D80" s="8">
        <f>C80/B80*100</f>
        <v>105.80204778156997</v>
      </c>
      <c r="E80" s="8">
        <v>31.2</v>
      </c>
      <c r="F80" s="9">
        <f t="shared" si="2"/>
        <v>100.6</v>
      </c>
    </row>
    <row r="81" spans="1:6" ht="25.5">
      <c r="A81" s="12" t="s">
        <v>73</v>
      </c>
      <c r="B81" s="35">
        <v>1</v>
      </c>
      <c r="C81" s="35">
        <v>1</v>
      </c>
      <c r="D81" s="8">
        <f>C81/B81*100</f>
        <v>100</v>
      </c>
      <c r="E81" s="35">
        <v>2</v>
      </c>
      <c r="F81" s="9">
        <f t="shared" si="2"/>
        <v>200</v>
      </c>
    </row>
    <row r="82" spans="1:6" ht="25.5">
      <c r="A82" s="12" t="s">
        <v>74</v>
      </c>
      <c r="B82" s="35">
        <v>0</v>
      </c>
      <c r="C82" s="35" t="s">
        <v>8</v>
      </c>
      <c r="D82" s="36" t="s">
        <v>8</v>
      </c>
      <c r="E82" s="35">
        <v>0</v>
      </c>
      <c r="F82" s="9" t="s">
        <v>8</v>
      </c>
    </row>
    <row r="83" spans="1:6" ht="38.25">
      <c r="A83" s="12" t="s">
        <v>75</v>
      </c>
      <c r="B83" s="35">
        <v>0</v>
      </c>
      <c r="C83" s="35">
        <v>0</v>
      </c>
      <c r="D83" s="36" t="s">
        <v>8</v>
      </c>
      <c r="E83" s="35">
        <v>0</v>
      </c>
      <c r="F83" s="9" t="e">
        <f t="shared" si="2"/>
        <v>#DIV/0!</v>
      </c>
    </row>
    <row r="84" spans="1:6" ht="25.5">
      <c r="A84" s="18" t="s">
        <v>76</v>
      </c>
      <c r="B84" s="36">
        <v>16.8</v>
      </c>
      <c r="C84" s="36">
        <v>16.8</v>
      </c>
      <c r="D84" s="8">
        <f>C84/B84*100</f>
        <v>100</v>
      </c>
      <c r="E84" s="36">
        <v>16.8</v>
      </c>
      <c r="F84" s="9">
        <f t="shared" si="2"/>
        <v>100</v>
      </c>
    </row>
    <row r="85" spans="1:6">
      <c r="A85" s="18" t="s">
        <v>77</v>
      </c>
      <c r="B85" s="36">
        <v>100</v>
      </c>
      <c r="C85" s="36">
        <v>100</v>
      </c>
      <c r="D85" s="36">
        <f>C85/B85*100</f>
        <v>100</v>
      </c>
      <c r="E85" s="36">
        <v>100</v>
      </c>
      <c r="F85" s="9">
        <f t="shared" si="2"/>
        <v>100</v>
      </c>
    </row>
    <row r="86" spans="1:6">
      <c r="A86" s="50" t="s">
        <v>78</v>
      </c>
      <c r="B86" s="51"/>
      <c r="C86" s="51"/>
      <c r="D86" s="51"/>
      <c r="E86" s="51"/>
      <c r="F86" s="52"/>
    </row>
    <row r="87" spans="1:6" ht="38.25">
      <c r="A87" s="12" t="s">
        <v>79</v>
      </c>
      <c r="B87" s="21" t="s">
        <v>93</v>
      </c>
      <c r="C87" s="16" t="s">
        <v>99</v>
      </c>
      <c r="D87" s="8">
        <f>C87/B87*100</f>
        <v>108.40707964601772</v>
      </c>
      <c r="E87" s="16" t="s">
        <v>111</v>
      </c>
      <c r="F87" s="9">
        <f t="shared" si="2"/>
        <v>72.400000000000006</v>
      </c>
    </row>
    <row r="88" spans="1:6" ht="38.25">
      <c r="A88" s="12" t="s">
        <v>80</v>
      </c>
      <c r="B88" s="7">
        <v>100</v>
      </c>
      <c r="C88" s="9">
        <v>100</v>
      </c>
      <c r="D88" s="8">
        <f>C88/B88*100</f>
        <v>100</v>
      </c>
      <c r="E88" s="9">
        <v>100</v>
      </c>
      <c r="F88" s="9">
        <f t="shared" si="2"/>
        <v>100</v>
      </c>
    </row>
    <row r="89" spans="1:6" ht="25.5">
      <c r="A89" s="12" t="s">
        <v>81</v>
      </c>
      <c r="B89" s="28" t="s">
        <v>110</v>
      </c>
      <c r="C89" s="7">
        <v>92.7</v>
      </c>
      <c r="D89" s="8">
        <f>C89/B89*100</f>
        <v>100</v>
      </c>
      <c r="E89" s="7">
        <v>96.4</v>
      </c>
      <c r="F89" s="9">
        <f t="shared" si="2"/>
        <v>104</v>
      </c>
    </row>
    <row r="90" spans="1:6" ht="25.5">
      <c r="A90" s="12" t="s">
        <v>82</v>
      </c>
      <c r="B90" s="7">
        <v>23.5</v>
      </c>
      <c r="C90" s="9">
        <v>23.5</v>
      </c>
      <c r="D90" s="8" t="s">
        <v>8</v>
      </c>
      <c r="E90" s="9">
        <v>23.5</v>
      </c>
      <c r="F90" s="9" t="s">
        <v>8</v>
      </c>
    </row>
    <row r="91" spans="1:6">
      <c r="A91" s="53" t="s">
        <v>85</v>
      </c>
      <c r="B91" s="54"/>
      <c r="C91" s="54"/>
      <c r="D91" s="54"/>
      <c r="E91" s="54"/>
      <c r="F91" s="55"/>
    </row>
  </sheetData>
  <mergeCells count="13">
    <mergeCell ref="A42:F42"/>
    <mergeCell ref="A91:F91"/>
    <mergeCell ref="A47:F47"/>
    <mergeCell ref="A51:F51"/>
    <mergeCell ref="A54:F54"/>
    <mergeCell ref="A62:F62"/>
    <mergeCell ref="A78:F78"/>
    <mergeCell ref="A86:F86"/>
    <mergeCell ref="E1:F1"/>
    <mergeCell ref="A2:F2"/>
    <mergeCell ref="A4:F4"/>
    <mergeCell ref="A24:F24"/>
    <mergeCell ref="A36:F36"/>
  </mergeCells>
  <pageMargins left="0.7" right="0.39" top="0.28999999999999998" bottom="0.3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Tolmacheva</dc:creator>
  <cp:lastModifiedBy>Цветники-специалист</cp:lastModifiedBy>
  <cp:lastPrinted>2024-11-07T07:34:15Z</cp:lastPrinted>
  <dcterms:created xsi:type="dcterms:W3CDTF">2013-10-11T09:21:25Z</dcterms:created>
  <dcterms:modified xsi:type="dcterms:W3CDTF">2024-11-07T09:48:47Z</dcterms:modified>
</cp:coreProperties>
</file>